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Statement Sheet" sheetId="1" r:id="rId4"/>
    <sheet state="visible" name="12 Months Cash Flow" sheetId="2" r:id="rId5"/>
    <sheet state="visible" name="Set Up" sheetId="3" r:id="rId6"/>
  </sheets>
  <definedNames/>
  <calcPr/>
</workbook>
</file>

<file path=xl/sharedStrings.xml><?xml version="1.0" encoding="utf-8"?>
<sst xmlns="http://schemas.openxmlformats.org/spreadsheetml/2006/main" count="103" uniqueCount="56">
  <si>
    <t>For the Year Ending</t>
  </si>
  <si>
    <t>CASH FLOW STATEMENT</t>
  </si>
  <si>
    <t>Cash at Beginning of Year</t>
  </si>
  <si>
    <t>MONTH OF:</t>
  </si>
  <si>
    <t>January</t>
  </si>
  <si>
    <t>Operations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</si>
  <si>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</si>
  <si>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</si>
  <si>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</si>
  <si>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</si>
  <si>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</si>
  <si>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</si>
  <si>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</si>
  <si>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Interest</t>
  </si>
  <si>
    <t>Income taxes</t>
  </si>
  <si>
    <t>Net Cash Flow from Operations</t>
  </si>
  <si>
    <t>Investing Activities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</si>
  <si>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</si>
  <si>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</si>
  <si>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</si>
  <si>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</si>
  <si>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</si>
  <si>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</si>
  <si>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</si>
  <si>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</si>
  <si>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</si>
  <si>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</si>
  <si>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</si>
  <si>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</si>
  <si>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</si>
  <si>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</si>
  <si>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Net Increase in Cash</t>
  </si>
  <si>
    <t>Cash at End of Year</t>
  </si>
  <si>
    <t>12 MONTHS CASH FLOW</t>
  </si>
  <si>
    <t>A.</t>
  </si>
  <si>
    <t>Period Beginning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</si>
  <si>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</si>
  <si>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</si>
  <si>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</si>
  <si>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</si>
  <si>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</si>
  <si>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</si>
  <si>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</si>
  <si>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</si>
  <si>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</si>
  <si>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</si>
  <si>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</si>
  <si>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B.</t>
  </si>
  <si>
    <t>Period Ending</t>
  </si>
  <si>
    <t>Cash at Beginning of Period</t>
  </si>
  <si>
    <t>Cash at End of Period</t>
  </si>
  <si>
    <t>Other operations</t>
  </si>
  <si>
    <t>General operating and admin expenses</t>
  </si>
  <si>
    <t>Net Cash Flow</t>
  </si>
  <si>
    <t>SET UP</t>
  </si>
  <si>
    <t>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</si>
</sst>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&quot;, &quot;yyyy"/>
    <numFmt numFmtId="165" formatCode="_(&quot;$&quot;* #,##0.00_);_(&quot;$&quot;* \(#,##0.00\);_(&quot;$&quot;* &quot;-&quot;??_);_(@_)"/>
    <numFmt numFmtId="166" formatCode="_(* #,##0_);_(* \(#,##0\);_(* &quot;-&quot;_);_(@_)"/>
    <numFmt numFmtId="167" formatCode="mmmm&quot; &quot;"/>
  </numFmts>
  <fonts count="9">
    <font>
      <sz val="11.0"/>
      <color rgb="FF000000"/>
      <name val="Arial"/>
      <scheme val="minor"/>
    </font>
    <font>
      <sz val="11.0"/>
      <color theme="1"/>
      <name val="Roboto"/>
    </font>
    <font>
      <b/>
      <sz val="11.0"/>
      <color theme="1"/>
      <name val="Roboto"/>
    </font>
    <font>
      <b/>
      <sz val="25.0"/>
      <color rgb="FFFFFFFF"/>
      <name val="Spectral"/>
    </font>
    <font/>
    <font>
      <sz val="11.0"/>
      <color rgb="FFFFFFFF"/>
      <name val="Roboto"/>
    </font>
    <font>
      <b/>
      <sz val="11.0"/>
      <color rgb="FFFFFFFF"/>
      <name val="Roboto"/>
    </font>
    <font>
      <b/>
      <sz val="36.0"/>
      <color rgb="FFFFFFFF"/>
      <name val="Spectral"/>
    </font>
    <font>
      <b/>
      <sz val="15.0"/>
      <color rgb="FFF3F3F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4D67EA"/>
        <bgColor rgb="FF4D67EA"/>
      </patternFill>
    </fill>
    <fill>
      <patternFill patternType="solid">
        <fgColor rgb="FFD9D9D9"/>
        <bgColor rgb="FFD9D9D9"/>
      </patternFill>
    </fill>
    <fill>
      <patternFill patternType="solid">
        <fgColor rgb="FFBDBDBD"/>
        <bgColor rgb="FFBDBDBD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</fills>
  <borders count="22">
    <border/>
    <border>
      <bottom style="medium">
        <color rgb="FF274E13"/>
      </bottom>
    </border>
    <border>
      <left style="thin">
        <color rgb="FFC0C0C0"/>
      </left>
      <top style="thin">
        <color rgb="FFC0C0C0"/>
      </top>
      <bottom style="medium">
        <color rgb="FF274E13"/>
      </bottom>
    </border>
    <border>
      <right style="thin">
        <color rgb="FFC0C0C0"/>
      </right>
      <top style="thin">
        <color rgb="FFC0C0C0"/>
      </top>
      <bottom style="medium">
        <color rgb="FF274E13"/>
      </bottom>
    </border>
    <border>
      <left style="medium">
        <color rgb="FF274E13"/>
      </left>
      <top style="medium">
        <color rgb="FF274E13"/>
      </top>
      <bottom style="medium">
        <color rgb="FF274E13"/>
      </bottom>
    </border>
    <border>
      <right style="medium">
        <color rgb="FF274E13"/>
      </right>
      <top style="medium">
        <color rgb="FF274E13"/>
      </top>
      <bottom style="medium">
        <color rgb="FF274E13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</border>
    <border>
      <right style="thin">
        <color rgb="FFC0C0C0"/>
      </right>
      <top style="thin">
        <color rgb="FFC0C0C0"/>
      </top>
    </border>
    <border>
      <top style="medium">
        <color rgb="FF274E13"/>
      </top>
      <bottom/>
    </border>
    <border>
      <right/>
      <top style="medium">
        <color rgb="FF274E13"/>
      </top>
      <bottom/>
    </border>
    <border>
      <top style="medium">
        <color rgb="FF274E13"/>
      </top>
    </border>
    <border>
      <bottom style="thin">
        <color rgb="FF999999"/>
      </bottom>
    </border>
    <border>
      <top style="thin">
        <color rgb="FF999999"/>
      </top>
    </border>
    <border>
      <left/>
      <right/>
      <top/>
      <bottom/>
    </border>
    <border>
      <top style="thin">
        <color rgb="FF999999"/>
      </top>
      <bottom style="thin">
        <color rgb="FF999999"/>
      </bottom>
    </border>
    <border>
      <left/>
      <right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2" fontId="3" numFmtId="0" xfId="0" applyAlignment="1" applyFill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readingOrder="0" vertical="center"/>
    </xf>
    <xf borderId="1" fillId="0" fontId="4" numFmtId="0" xfId="0" applyBorder="1" applyFont="1"/>
    <xf borderId="0" fillId="0" fontId="1" numFmtId="0" xfId="0" applyAlignment="1" applyFont="1">
      <alignment horizontal="right" vertical="center"/>
    </xf>
    <xf borderId="2" fillId="0" fontId="1" numFmtId="165" xfId="0" applyAlignment="1" applyBorder="1" applyFont="1" applyNumberFormat="1">
      <alignment horizontal="center" vertical="center"/>
    </xf>
    <xf borderId="3" fillId="0" fontId="4" numFmtId="0" xfId="0" applyBorder="1" applyFont="1"/>
    <xf borderId="0" fillId="0" fontId="1" numFmtId="0" xfId="0" applyAlignment="1" applyFont="1">
      <alignment horizontal="center" readingOrder="0" vertical="center"/>
    </xf>
    <xf borderId="4" fillId="0" fontId="2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3" fontId="2" numFmtId="0" xfId="0" applyAlignment="1" applyBorder="1" applyFill="1" applyFont="1">
      <alignment vertical="center"/>
    </xf>
    <xf borderId="7" fillId="0" fontId="4" numFmtId="0" xfId="0" applyBorder="1" applyFont="1"/>
    <xf borderId="8" fillId="0" fontId="4" numFmtId="0" xfId="0" applyBorder="1" applyFont="1"/>
    <xf borderId="0" fillId="0" fontId="5" numFmtId="0" xfId="0" applyAlignment="1" applyFont="1">
      <alignment vertical="center"/>
    </xf>
    <xf borderId="0" fillId="0" fontId="1" numFmtId="0" xfId="0" applyFont="1"/>
    <xf borderId="0" fillId="4" fontId="2" numFmtId="0" xfId="0" applyAlignment="1" applyFill="1" applyFont="1">
      <alignment vertical="center"/>
    </xf>
    <xf borderId="0" fillId="4" fontId="1" numFmtId="0" xfId="0" applyAlignment="1" applyFont="1">
      <alignment vertical="center"/>
    </xf>
    <xf borderId="0" fillId="4" fontId="1" numFmtId="166" xfId="0" applyAlignment="1" applyFont="1" applyNumberFormat="1">
      <alignment vertical="center"/>
    </xf>
    <xf borderId="9" fillId="0" fontId="1" numFmtId="165" xfId="0" applyAlignment="1" applyBorder="1" applyFont="1" applyNumberFormat="1">
      <alignment vertical="center"/>
    </xf>
    <xf borderId="10" fillId="0" fontId="4" numFmtId="0" xfId="0" applyBorder="1" applyFont="1"/>
    <xf borderId="0" fillId="4" fontId="1" numFmtId="165" xfId="0" applyAlignment="1" applyFont="1" applyNumberFormat="1">
      <alignment vertical="center"/>
    </xf>
    <xf borderId="11" fillId="0" fontId="1" numFmtId="165" xfId="0" applyAlignment="1" applyBorder="1" applyFont="1" applyNumberFormat="1">
      <alignment vertical="center"/>
    </xf>
    <xf borderId="12" fillId="0" fontId="4" numFmtId="0" xfId="0" applyBorder="1" applyFont="1"/>
    <xf borderId="0" fillId="0" fontId="2" numFmtId="0" xfId="0" applyAlignment="1" applyFont="1">
      <alignment vertical="center"/>
    </xf>
    <xf borderId="6" fillId="5" fontId="2" numFmtId="0" xfId="0" applyAlignment="1" applyBorder="1" applyFill="1" applyFont="1">
      <alignment vertical="center"/>
    </xf>
    <xf borderId="13" fillId="5" fontId="2" numFmtId="165" xfId="0" applyAlignment="1" applyBorder="1" applyFont="1" applyNumberFormat="1">
      <alignment vertical="center"/>
    </xf>
    <xf borderId="14" fillId="0" fontId="4" numFmtId="0" xfId="0" applyBorder="1" applyFont="1"/>
    <xf borderId="0" fillId="0" fontId="5" numFmtId="0" xfId="0" applyAlignment="1" applyFont="1">
      <alignment horizontal="right" vertical="center"/>
    </xf>
    <xf borderId="6" fillId="2" fontId="6" numFmtId="0" xfId="0" applyAlignment="1" applyBorder="1" applyFont="1">
      <alignment horizontal="center" vertical="center"/>
    </xf>
    <xf borderId="0" fillId="6" fontId="2" numFmtId="165" xfId="0" applyAlignment="1" applyFill="1" applyFont="1" applyNumberFormat="1">
      <alignment vertical="center"/>
    </xf>
    <xf borderId="0" fillId="0" fontId="1" numFmtId="165" xfId="0" applyAlignment="1" applyFont="1" applyNumberFormat="1">
      <alignment vertical="center"/>
    </xf>
    <xf borderId="0" fillId="5" fontId="2" numFmtId="165" xfId="0" applyAlignment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2" fontId="7" numFmtId="0" xfId="0" applyAlignment="1" applyFont="1">
      <alignment horizontal="center" readingOrder="0" vertical="center"/>
    </xf>
    <xf borderId="0" fillId="6" fontId="2" numFmtId="0" xfId="0" applyAlignment="1" applyFont="1">
      <alignment horizontal="center" readingOrder="0" vertical="center"/>
    </xf>
    <xf borderId="0" fillId="3" fontId="1" numFmtId="0" xfId="0" applyAlignment="1" applyFont="1">
      <alignment horizontal="left" vertical="center"/>
    </xf>
    <xf borderId="1" fillId="0" fontId="1" numFmtId="0" xfId="0" applyAlignment="1" applyBorder="1" applyFont="1">
      <alignment horizontal="center" readingOrder="0" vertical="center"/>
    </xf>
    <xf borderId="15" fillId="0" fontId="1" numFmtId="167" xfId="0" applyAlignment="1" applyBorder="1" applyFont="1" applyNumberFormat="1">
      <alignment horizontal="center" vertical="center"/>
    </xf>
    <xf borderId="16" fillId="6" fontId="2" numFmtId="165" xfId="0" applyAlignment="1" applyBorder="1" applyFont="1" applyNumberFormat="1">
      <alignment horizontal="center" vertical="center"/>
    </xf>
    <xf borderId="0" fillId="0" fontId="1" numFmtId="165" xfId="0" applyAlignment="1" applyFont="1" applyNumberFormat="1">
      <alignment horizontal="left" vertical="center"/>
    </xf>
    <xf borderId="17" fillId="6" fontId="2" numFmtId="165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165" xfId="0" applyAlignment="1" applyFont="1" applyNumberFormat="1">
      <alignment horizontal="center" vertical="center"/>
    </xf>
    <xf borderId="6" fillId="3" fontId="2" numFmtId="0" xfId="0" applyAlignment="1" applyBorder="1" applyFont="1">
      <alignment horizontal="left" vertical="center"/>
    </xf>
    <xf borderId="18" fillId="3" fontId="2" numFmtId="165" xfId="0" applyAlignment="1" applyBorder="1" applyFont="1" applyNumberFormat="1">
      <alignment horizontal="center" vertical="center"/>
    </xf>
    <xf borderId="0" fillId="0" fontId="5" numFmtId="165" xfId="0" applyAlignment="1" applyFont="1" applyNumberFormat="1">
      <alignment horizontal="left" vertical="center"/>
    </xf>
    <xf borderId="0" fillId="0" fontId="1" numFmtId="0" xfId="0" applyAlignment="1" applyFont="1">
      <alignment horizontal="left"/>
    </xf>
    <xf borderId="0" fillId="4" fontId="2" numFmtId="0" xfId="0" applyAlignment="1" applyFont="1">
      <alignment horizontal="left" vertical="center"/>
    </xf>
    <xf borderId="0" fillId="4" fontId="1" numFmtId="165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left"/>
    </xf>
    <xf borderId="16" fillId="0" fontId="1" numFmtId="165" xfId="0" applyAlignment="1" applyBorder="1" applyFont="1" applyNumberFormat="1">
      <alignment horizontal="center" readingOrder="0" vertical="center"/>
    </xf>
    <xf borderId="17" fillId="0" fontId="1" numFmtId="165" xfId="0" applyAlignment="1" applyBorder="1" applyFont="1" applyNumberFormat="1">
      <alignment horizontal="center" readingOrder="0" vertical="center"/>
    </xf>
    <xf borderId="19" fillId="0" fontId="1" numFmtId="165" xfId="0" applyAlignment="1" applyBorder="1" applyFont="1" applyNumberFormat="1">
      <alignment horizontal="center" readingOrder="0" vertical="center"/>
    </xf>
    <xf borderId="6" fillId="5" fontId="2" numFmtId="0" xfId="0" applyAlignment="1" applyBorder="1" applyFont="1">
      <alignment horizontal="left" vertical="center"/>
    </xf>
    <xf borderId="20" fillId="5" fontId="2" numFmtId="165" xfId="0" applyAlignment="1" applyBorder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16" fillId="0" fontId="1" numFmtId="165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165" xfId="0" applyAlignment="1" applyFont="1" applyNumberFormat="1">
      <alignment horizontal="left" vertical="center"/>
    </xf>
    <xf borderId="18" fillId="0" fontId="2" numFmtId="0" xfId="0" applyAlignment="1" applyBorder="1" applyFont="1">
      <alignment horizontal="left" vertical="center"/>
    </xf>
    <xf borderId="20" fillId="0" fontId="2" numFmtId="165" xfId="0" applyAlignment="1" applyBorder="1" applyFont="1" applyNumberFormat="1">
      <alignment horizontal="center" vertical="center"/>
    </xf>
    <xf borderId="17" fillId="5" fontId="2" numFmtId="165" xfId="0" applyAlignment="1" applyBorder="1" applyFont="1" applyNumberFormat="1">
      <alignment horizontal="center" vertical="center"/>
    </xf>
    <xf borderId="0" fillId="7" fontId="6" numFmtId="0" xfId="0" applyAlignment="1" applyFill="1" applyFont="1">
      <alignment horizontal="left" vertical="center"/>
    </xf>
    <xf borderId="0" fillId="7" fontId="6" numFmtId="165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2" fontId="8" numFmtId="0" xfId="0" applyAlignment="1" applyFont="1">
      <alignment horizontal="center" readingOrder="0" vertical="center"/>
    </xf>
    <xf borderId="21" fillId="3" fontId="2" numFmtId="0" xfId="0" applyAlignment="1" applyBorder="1" applyFont="1">
      <alignment horizontal="center" readingOrder="0" vertical="center"/>
    </xf>
    <xf borderId="21" fillId="0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371475</xdr:colOff>
      <xdr:row>0</xdr:row>
      <xdr:rowOff>0</xdr:rowOff>
    </xdr:from>
    <xdr:ext cx="200025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13"/>
    <col customWidth="1" min="2" max="3" width="12.63"/>
    <col customWidth="1" min="4" max="4" width="6.63"/>
    <col customWidth="1" min="5" max="5" width="12.63"/>
    <col customWidth="1" min="6" max="6" width="22.13"/>
    <col customWidth="1" min="7" max="8" width="19.13"/>
    <col customWidth="1" min="9" max="9" width="6.88"/>
  </cols>
  <sheetData>
    <row r="1" ht="24.0" customHeight="1">
      <c r="A1" s="1"/>
      <c r="B1" s="2"/>
      <c r="C1" s="2"/>
      <c r="D1" s="2"/>
      <c r="E1" s="2"/>
      <c r="F1" s="2"/>
      <c r="G1" s="2"/>
      <c r="H1" s="2"/>
      <c r="I1" s="1"/>
    </row>
    <row r="2" ht="24.0" customHeight="1">
      <c r="A2" s="1"/>
      <c r="B2" s="1"/>
      <c r="C2" s="1"/>
      <c r="D2" s="1"/>
      <c r="E2" s="1"/>
      <c r="F2" s="1"/>
      <c r="G2" s="1"/>
      <c r="H2" s="1"/>
      <c r="I2" s="1"/>
    </row>
    <row r="3" ht="24.0" customHeight="1">
      <c r="A3" s="1"/>
      <c r="B3" s="3" t="s">
        <v>0</v>
      </c>
      <c r="D3" s="1"/>
      <c r="E3" s="4" t="s">
        <v>1</v>
      </c>
      <c r="I3" s="1"/>
    </row>
    <row r="4" ht="24.0" customHeight="1">
      <c r="A4" s="1"/>
      <c r="B4" s="5">
        <v>46022.0</v>
      </c>
      <c r="C4" s="6"/>
      <c r="D4" s="1"/>
      <c r="I4" s="1"/>
    </row>
    <row r="5" ht="12.75" customHeight="1">
      <c r="A5" s="1"/>
      <c r="D5" s="7"/>
      <c r="I5" s="1"/>
    </row>
    <row r="6" ht="24.0" customHeight="1">
      <c r="A6" s="1"/>
      <c r="B6" s="3" t="s">
        <v>2</v>
      </c>
      <c r="D6" s="7"/>
      <c r="E6" s="7"/>
      <c r="F6" s="7"/>
      <c r="I6" s="1"/>
    </row>
    <row r="7" ht="24.0" customHeight="1">
      <c r="A7" s="1"/>
      <c r="B7" s="8">
        <f>IFERROR(__xludf.DUMMYFUNCTION("IFERROR(FILTER('12 Months Cash Flow'!8:8,'12 Months Cash Flow'!$5:$5=$G$7))"),15700.0)</f>
        <v>15700</v>
      </c>
      <c r="C7" s="9"/>
      <c r="D7" s="1"/>
      <c r="E7" s="10" t="s">
        <v>3</v>
      </c>
      <c r="G7" s="11" t="s">
        <v>4</v>
      </c>
      <c r="H7" s="12"/>
      <c r="I7" s="1"/>
    </row>
    <row r="8" ht="15.0" customHeight="1">
      <c r="A8" s="1"/>
      <c r="B8" s="1"/>
      <c r="C8" s="1"/>
      <c r="D8" s="1"/>
      <c r="E8" s="1"/>
      <c r="F8" s="1"/>
      <c r="G8" s="1"/>
      <c r="H8" s="1"/>
      <c r="I8" s="1"/>
    </row>
    <row r="9" ht="24.0" customHeight="1">
      <c r="A9" s="1"/>
      <c r="B9" s="13" t="s">
        <v>5</v>
      </c>
      <c r="C9" s="14"/>
      <c r="D9" s="14"/>
      <c r="E9" s="14"/>
      <c r="F9" s="14"/>
      <c r="G9" s="14"/>
      <c r="H9" s="15"/>
      <c r="I9" s="16"/>
    </row>
    <row r="10" ht="24.0" customHeight="1">
      <c r="A10" s="17"/>
      <c r="B10" s="18" t="s">
        <v>6</v>
      </c>
      <c r="D10" s="19"/>
      <c r="E10" s="19"/>
      <c r="F10" s="19"/>
      <c r="G10" s="20"/>
      <c r="H10" s="20"/>
      <c r="I10" s="17"/>
    </row>
    <row r="11" ht="24.0" customHeight="1">
      <c r="A11" s="1"/>
      <c r="B11" s="1"/>
      <c r="C11" s="1" t="s">
        <v>7</v>
      </c>
      <c r="G11" s="21">
        <f>IFERROR(__xludf.DUMMYFUNCTION("IFERROR(FILTER('12 Months Cash Flow'!13:13,'12 Months Cash Flow'!$5:$5=$G$7))"),60000.0)</f>
        <v>60000</v>
      </c>
      <c r="H11" s="22"/>
      <c r="I11" s="1"/>
    </row>
    <row r="12" ht="24.0" customHeight="1">
      <c r="A12" s="1"/>
      <c r="B12" s="1"/>
      <c r="C12" s="1" t="s">
        <v>8</v>
      </c>
      <c r="G12" s="21">
        <f>IFERROR(__xludf.DUMMYFUNCTION("IFERROR(FILTER('12 Months Cash Flow'!14:14,'12 Months Cash Flow'!$5:$5=$G$7))"),100.0)</f>
        <v>100</v>
      </c>
      <c r="H12" s="22"/>
      <c r="I12" s="1"/>
    </row>
    <row r="13" ht="24.0" customHeight="1">
      <c r="A13" s="1"/>
      <c r="B13" s="18" t="s">
        <v>9</v>
      </c>
      <c r="D13" s="19"/>
      <c r="E13" s="19"/>
      <c r="F13" s="19"/>
      <c r="G13" s="23"/>
      <c r="H13" s="23"/>
      <c r="I13" s="1"/>
    </row>
    <row r="14" ht="24.0" customHeight="1">
      <c r="A14" s="1"/>
      <c r="B14" s="1"/>
      <c r="C14" s="1" t="s">
        <v>10</v>
      </c>
      <c r="G14" s="21">
        <f>IFERROR(__xludf.DUMMYFUNCTION("IFERROR(FILTER('12 Months Cash Flow'!16:16,'12 Months Cash Flow'!$5:$5=$G$7))"),20000.0)</f>
        <v>20000</v>
      </c>
      <c r="H14" s="22"/>
      <c r="I14" s="1"/>
    </row>
    <row r="15" ht="24.0" customHeight="1">
      <c r="A15" s="1"/>
      <c r="B15" s="1"/>
      <c r="C15" s="1" t="s">
        <v>11</v>
      </c>
      <c r="G15" s="21">
        <f>IFERROR(__xludf.DUMMYFUNCTION("IFERROR(FILTER('12 Months Cash Flow'!17:17,'12 Months Cash Flow'!$5:$5=$G$7))"),1000.0)</f>
        <v>1000</v>
      </c>
      <c r="H15" s="22"/>
      <c r="I15" s="1"/>
    </row>
    <row r="16" ht="24.0" customHeight="1">
      <c r="A16" s="1"/>
      <c r="B16" s="1"/>
      <c r="C16" s="1" t="s">
        <v>12</v>
      </c>
      <c r="G16" s="21">
        <f>IFERROR(__xludf.DUMMYFUNCTION("IFERROR(FILTER('12 Months Cash Flow'!18:18,'12 Months Cash Flow'!$5:$5=$G$7))"),3000.0)</f>
        <v>3000</v>
      </c>
      <c r="H16" s="22"/>
      <c r="I16" s="1"/>
    </row>
    <row r="17" ht="24.0" customHeight="1">
      <c r="A17" s="1"/>
      <c r="B17" s="1"/>
      <c r="C17" s="1" t="s">
        <v>13</v>
      </c>
      <c r="G17" s="21">
        <f>IFERROR(__xludf.DUMMYFUNCTION("IFERROR(FILTER('12 Months Cash Flow'!19:19,'12 Months Cash Flow'!$5:$5=$G$7))"),1500.0)</f>
        <v>1500</v>
      </c>
      <c r="H17" s="22"/>
      <c r="I17" s="1"/>
    </row>
    <row r="18" ht="24.0" customHeight="1">
      <c r="A18" s="1"/>
      <c r="B18" s="1"/>
      <c r="C18" s="1" t="s">
        <v>14</v>
      </c>
      <c r="G18" s="24">
        <f>IFERROR(__xludf.DUMMYFUNCTION("IFERROR(FILTER('12 Months Cash Flow'!20:20,'12 Months Cash Flow'!$5:$5=$G$7))"),2000.0)</f>
        <v>2000</v>
      </c>
      <c r="H18" s="25"/>
      <c r="I18" s="1"/>
    </row>
    <row r="19" ht="24.0" customHeight="1">
      <c r="A19" s="26"/>
      <c r="B19" s="27" t="s">
        <v>15</v>
      </c>
      <c r="C19" s="14"/>
      <c r="D19" s="14"/>
      <c r="E19" s="14"/>
      <c r="F19" s="14"/>
      <c r="G19" s="28">
        <f>IFERROR(__xludf.DUMMYFUNCTION("IFERROR(FILTER('12 Months Cash Flow'!21:21,'12 Months Cash Flow'!$5:$5=$G$7))"),87600.0)</f>
        <v>87600</v>
      </c>
      <c r="H19" s="29"/>
      <c r="I19" s="26"/>
    </row>
    <row r="20" ht="24.0" customHeight="1">
      <c r="A20" s="1"/>
      <c r="B20" s="1"/>
      <c r="C20" s="1"/>
      <c r="D20" s="1"/>
      <c r="E20" s="1"/>
      <c r="F20" s="1"/>
      <c r="G20" s="1"/>
      <c r="H20" s="1"/>
      <c r="I20" s="1"/>
    </row>
    <row r="21" ht="24.0" customHeight="1">
      <c r="A21" s="1"/>
      <c r="B21" s="13" t="s">
        <v>16</v>
      </c>
      <c r="C21" s="14"/>
      <c r="D21" s="14"/>
      <c r="E21" s="14"/>
      <c r="F21" s="14"/>
      <c r="G21" s="14"/>
      <c r="H21" s="15"/>
      <c r="I21" s="16"/>
    </row>
    <row r="22" ht="24.0" customHeight="1">
      <c r="A22" s="17"/>
      <c r="B22" s="18" t="s">
        <v>6</v>
      </c>
      <c r="D22" s="19"/>
      <c r="E22" s="19"/>
      <c r="F22" s="19"/>
      <c r="G22" s="20"/>
      <c r="H22" s="20"/>
      <c r="I22" s="17"/>
    </row>
    <row r="23" ht="24.0" customHeight="1">
      <c r="A23" s="1"/>
      <c r="B23" s="1"/>
      <c r="C23" s="1" t="s">
        <v>17</v>
      </c>
      <c r="F23" s="1"/>
      <c r="G23" s="21">
        <f>IFERROR(__xludf.DUMMYFUNCTION("IFERROR(FILTER('12 Months Cash Flow'!25:25,'12 Months Cash Flow'!$5:$5=$G$7))"),2800.0)</f>
        <v>2800</v>
      </c>
      <c r="H23" s="22"/>
      <c r="I23" s="1"/>
    </row>
    <row r="24" ht="24.0" customHeight="1">
      <c r="A24" s="1"/>
      <c r="B24" s="1"/>
      <c r="C24" s="1" t="s">
        <v>18</v>
      </c>
      <c r="F24" s="1"/>
      <c r="G24" s="21">
        <f>IFERROR(__xludf.DUMMYFUNCTION("IFERROR(FILTER('12 Months Cash Flow'!26:26,'12 Months Cash Flow'!$5:$5=$G$7))"),1500.0)</f>
        <v>1500</v>
      </c>
      <c r="H24" s="22"/>
      <c r="I24" s="1"/>
    </row>
    <row r="25" ht="24.0" customHeight="1">
      <c r="A25" s="1"/>
      <c r="B25" s="1"/>
      <c r="C25" s="1" t="s">
        <v>19</v>
      </c>
      <c r="F25" s="1"/>
      <c r="G25" s="21">
        <f>IFERROR(__xludf.DUMMYFUNCTION("IFERROR(FILTER('12 Months Cash Flow'!27:27,'12 Months Cash Flow'!$5:$5=$G$7))"),200.0)</f>
        <v>200</v>
      </c>
      <c r="H25" s="22"/>
      <c r="I25" s="1"/>
    </row>
    <row r="26" ht="24.0" customHeight="1">
      <c r="A26" s="1"/>
      <c r="B26" s="18" t="s">
        <v>9</v>
      </c>
      <c r="D26" s="19"/>
      <c r="E26" s="19"/>
      <c r="F26" s="19"/>
      <c r="G26" s="20"/>
      <c r="H26" s="20"/>
      <c r="I26" s="1"/>
    </row>
    <row r="27" ht="24.0" customHeight="1">
      <c r="A27" s="1"/>
      <c r="B27" s="1"/>
      <c r="C27" s="1" t="s">
        <v>20</v>
      </c>
      <c r="G27" s="21">
        <f>IFERROR(__xludf.DUMMYFUNCTION("IFERROR(FILTER('12 Months Cash Flow'!29:29,'12 Months Cash Flow'!$5:$5=$G$7))"),1500.0)</f>
        <v>1500</v>
      </c>
      <c r="H27" s="22"/>
      <c r="I27" s="1"/>
    </row>
    <row r="28" ht="24.0" customHeight="1">
      <c r="A28" s="1"/>
      <c r="B28" s="1"/>
      <c r="C28" s="1" t="s">
        <v>21</v>
      </c>
      <c r="G28" s="21">
        <f>IFERROR(__xludf.DUMMYFUNCTION("IFERROR(FILTER('12 Months Cash Flow'!30:30,'12 Months Cash Flow'!$5:$5=$G$7))"),2000.0)</f>
        <v>2000</v>
      </c>
      <c r="H28" s="22"/>
      <c r="I28" s="1"/>
    </row>
    <row r="29" ht="24.0" customHeight="1">
      <c r="A29" s="1"/>
      <c r="B29" s="1"/>
      <c r="C29" s="1" t="s">
        <v>22</v>
      </c>
      <c r="G29" s="24">
        <f>IFERROR(__xludf.DUMMYFUNCTION("IFERROR(FILTER('12 Months Cash Flow'!31:31,'12 Months Cash Flow'!$5:$5=$G$7))"),1000.0)</f>
        <v>1000</v>
      </c>
      <c r="H29" s="25"/>
      <c r="I29" s="1"/>
    </row>
    <row r="30" ht="24.0" customHeight="1">
      <c r="A30" s="1"/>
      <c r="B30" s="27" t="s">
        <v>23</v>
      </c>
      <c r="C30" s="14"/>
      <c r="D30" s="14"/>
      <c r="E30" s="14"/>
      <c r="F30" s="14"/>
      <c r="G30" s="28">
        <f>IFERROR(__xludf.DUMMYFUNCTION("IFERROR(FILTER('12 Months Cash Flow'!32:32,'12 Months Cash Flow'!$5:$5=$G$7))"),9000.0)</f>
        <v>9000</v>
      </c>
      <c r="H30" s="29"/>
      <c r="I30" s="1"/>
    </row>
    <row r="31" ht="24.0" customHeight="1">
      <c r="A31" s="1"/>
      <c r="B31" s="30"/>
      <c r="C31" s="1"/>
      <c r="D31" s="1"/>
      <c r="E31" s="1"/>
      <c r="F31" s="1"/>
      <c r="G31" s="1"/>
      <c r="H31" s="1"/>
      <c r="I31" s="1"/>
    </row>
    <row r="32" ht="24.0" customHeight="1">
      <c r="A32" s="1"/>
      <c r="B32" s="13" t="s">
        <v>24</v>
      </c>
      <c r="C32" s="14"/>
      <c r="D32" s="14"/>
      <c r="E32" s="14"/>
      <c r="F32" s="14"/>
      <c r="G32" s="14"/>
      <c r="H32" s="15"/>
      <c r="I32" s="16"/>
    </row>
    <row r="33" ht="24.0" customHeight="1">
      <c r="A33" s="17"/>
      <c r="B33" s="18" t="s">
        <v>6</v>
      </c>
      <c r="D33" s="19"/>
      <c r="E33" s="19"/>
      <c r="F33" s="19"/>
      <c r="G33" s="20"/>
      <c r="H33" s="20"/>
      <c r="I33" s="17"/>
    </row>
    <row r="34" ht="24.0" customHeight="1">
      <c r="A34" s="1"/>
      <c r="B34" s="1"/>
      <c r="C34" s="1" t="s">
        <v>25</v>
      </c>
      <c r="G34" s="21">
        <f>IFERROR(__xludf.DUMMYFUNCTION("IFERROR(FILTER('12 Months Cash Flow'!36:36,'12 Months Cash Flow'!$5:$5=$G$7))"),1000.0)</f>
        <v>1000</v>
      </c>
      <c r="H34" s="22"/>
      <c r="I34" s="1"/>
    </row>
    <row r="35" ht="24.0" customHeight="1">
      <c r="A35" s="1"/>
      <c r="B35" s="1"/>
      <c r="C35" s="1" t="s">
        <v>26</v>
      </c>
      <c r="G35" s="21">
        <f>IFERROR(__xludf.DUMMYFUNCTION("IFERROR(FILTER('12 Months Cash Flow'!37:37,'12 Months Cash Flow'!$5:$5=$G$7))"),100.0)</f>
        <v>100</v>
      </c>
      <c r="H35" s="22"/>
      <c r="I35" s="1"/>
    </row>
    <row r="36" ht="24.0" customHeight="1">
      <c r="A36" s="1"/>
      <c r="B36" s="18" t="s">
        <v>9</v>
      </c>
      <c r="C36" s="19"/>
      <c r="D36" s="19"/>
      <c r="E36" s="19"/>
      <c r="F36" s="19"/>
      <c r="G36" s="20"/>
      <c r="H36" s="20"/>
      <c r="I36" s="1"/>
    </row>
    <row r="37" ht="24.0" customHeight="1">
      <c r="A37" s="1"/>
      <c r="B37" s="1"/>
      <c r="C37" s="1" t="s">
        <v>27</v>
      </c>
      <c r="G37" s="21">
        <f>IFERROR(__xludf.DUMMYFUNCTION("IFERROR(FILTER('12 Months Cash Flow'!40:40,'12 Months Cash Flow'!$5:$5=$G$7))"),200.0)</f>
        <v>200</v>
      </c>
      <c r="H37" s="22"/>
      <c r="I37" s="1"/>
    </row>
    <row r="38" ht="24.0" customHeight="1">
      <c r="A38" s="1"/>
      <c r="B38" s="1"/>
      <c r="C38" s="1" t="s">
        <v>28</v>
      </c>
      <c r="G38" s="21">
        <f>IFERROR(__xludf.DUMMYFUNCTION("IFERROR(FILTER('12 Months Cash Flow'!41:41,'12 Months Cash Flow'!$5:$5=$G$7))"),100.0)</f>
        <v>100</v>
      </c>
      <c r="H38" s="22"/>
      <c r="I38" s="1"/>
    </row>
    <row r="39" ht="24.0" customHeight="1">
      <c r="A39" s="1"/>
      <c r="B39" s="1"/>
      <c r="C39" s="1" t="s">
        <v>29</v>
      </c>
      <c r="G39" s="24">
        <f>IFERROR(__xludf.DUMMYFUNCTION("IFERROR(FILTER('12 Months Cash Flow'!42:42,'12 Months Cash Flow'!$5:$5=$G$7))"),500.0)</f>
        <v>500</v>
      </c>
      <c r="H39" s="25"/>
      <c r="I39" s="1"/>
    </row>
    <row r="40" ht="24.0" customHeight="1">
      <c r="A40" s="1"/>
      <c r="B40" s="27" t="s">
        <v>30</v>
      </c>
      <c r="C40" s="14"/>
      <c r="D40" s="14"/>
      <c r="E40" s="14"/>
      <c r="F40" s="14"/>
      <c r="G40" s="28">
        <f>IFERROR(__xludf.DUMMYFUNCTION("IFERROR(FILTER('12 Months Cash Flow'!43:43,'12 Months Cash Flow'!$5:$5=$G$7))"),1900.0)</f>
        <v>1900</v>
      </c>
      <c r="H40" s="29"/>
      <c r="I40" s="1"/>
    </row>
    <row r="41" ht="24.0" customHeight="1">
      <c r="A41" s="1"/>
      <c r="B41" s="1"/>
      <c r="C41" s="1"/>
      <c r="D41" s="1"/>
      <c r="E41" s="1"/>
      <c r="F41" s="1"/>
      <c r="G41" s="1"/>
      <c r="H41" s="1"/>
      <c r="I41" s="1"/>
    </row>
    <row r="42" ht="24.0" customHeight="1">
      <c r="A42" s="1"/>
      <c r="B42" s="31" t="s">
        <v>31</v>
      </c>
      <c r="C42" s="14"/>
      <c r="D42" s="14"/>
      <c r="E42" s="14"/>
      <c r="F42" s="15"/>
      <c r="G42" s="32">
        <f>SUM(G19,G30,G40)</f>
        <v>98500</v>
      </c>
      <c r="I42" s="1"/>
    </row>
    <row r="43" ht="8.25" customHeight="1">
      <c r="A43" s="1"/>
      <c r="B43" s="1"/>
      <c r="C43" s="1"/>
      <c r="D43" s="1"/>
      <c r="E43" s="1"/>
      <c r="F43" s="1"/>
      <c r="G43" s="33"/>
      <c r="H43" s="1"/>
      <c r="I43" s="1"/>
    </row>
    <row r="44" ht="24.0" customHeight="1">
      <c r="A44" s="1"/>
      <c r="B44" s="31" t="s">
        <v>32</v>
      </c>
      <c r="C44" s="14"/>
      <c r="D44" s="14"/>
      <c r="E44" s="14"/>
      <c r="F44" s="15"/>
      <c r="G44" s="34">
        <f>sum(B7,G42)</f>
        <v>114200</v>
      </c>
      <c r="I44" s="1"/>
    </row>
    <row r="45" ht="24.0" customHeight="1">
      <c r="A45" s="1"/>
      <c r="B45" s="16"/>
      <c r="C45" s="1"/>
      <c r="D45" s="1"/>
      <c r="E45" s="1"/>
      <c r="F45" s="1"/>
      <c r="G45" s="7"/>
      <c r="H45" s="7"/>
      <c r="I45" s="1"/>
    </row>
  </sheetData>
  <mergeCells count="61">
    <mergeCell ref="C34:F34"/>
    <mergeCell ref="G34:H34"/>
    <mergeCell ref="C35:F35"/>
    <mergeCell ref="G35:H35"/>
    <mergeCell ref="C37:F37"/>
    <mergeCell ref="G37:H37"/>
    <mergeCell ref="G38:H38"/>
    <mergeCell ref="B44:F44"/>
    <mergeCell ref="G44:H44"/>
    <mergeCell ref="C38:F38"/>
    <mergeCell ref="C39:F39"/>
    <mergeCell ref="G39:H39"/>
    <mergeCell ref="B40:F40"/>
    <mergeCell ref="G40:H40"/>
    <mergeCell ref="B42:F42"/>
    <mergeCell ref="G42:H42"/>
    <mergeCell ref="B7:C7"/>
    <mergeCell ref="B10:C10"/>
    <mergeCell ref="B13:C13"/>
    <mergeCell ref="B3:C3"/>
    <mergeCell ref="E3:H5"/>
    <mergeCell ref="B4:C4"/>
    <mergeCell ref="B6:C6"/>
    <mergeCell ref="E7:F7"/>
    <mergeCell ref="G7:H7"/>
    <mergeCell ref="B9:H9"/>
    <mergeCell ref="C11:F11"/>
    <mergeCell ref="G11:H11"/>
    <mergeCell ref="C12:F12"/>
    <mergeCell ref="G12:H12"/>
    <mergeCell ref="C14:F14"/>
    <mergeCell ref="G14:H14"/>
    <mergeCell ref="G15:H15"/>
    <mergeCell ref="C15:F15"/>
    <mergeCell ref="C16:F16"/>
    <mergeCell ref="G16:H16"/>
    <mergeCell ref="C17:F17"/>
    <mergeCell ref="G17:H17"/>
    <mergeCell ref="C18:F18"/>
    <mergeCell ref="G18:H18"/>
    <mergeCell ref="B19:F19"/>
    <mergeCell ref="G19:H19"/>
    <mergeCell ref="B21:H21"/>
    <mergeCell ref="B22:C22"/>
    <mergeCell ref="C23:E23"/>
    <mergeCell ref="G23:H23"/>
    <mergeCell ref="G24:H24"/>
    <mergeCell ref="C24:E24"/>
    <mergeCell ref="C25:E25"/>
    <mergeCell ref="G25:H25"/>
    <mergeCell ref="B26:C26"/>
    <mergeCell ref="C27:F27"/>
    <mergeCell ref="G27:H27"/>
    <mergeCell ref="G28:H28"/>
    <mergeCell ref="C28:F28"/>
    <mergeCell ref="C29:F29"/>
    <mergeCell ref="G29:H29"/>
    <mergeCell ref="B30:F30"/>
    <mergeCell ref="G30:H30"/>
    <mergeCell ref="B32:H32"/>
    <mergeCell ref="B33:C33"/>
  </mergeCells>
  <dataValidations>
    <dataValidation type="list" allowBlank="1" showErrorMessage="1" sqref="G7">
      <formula1>'Set Up'!$B$6:$B$17</formula1>
    </dataValidation>
  </dataValidations>
  <printOptions horizontalCentered="1"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25"/>
    <col customWidth="1" min="2" max="2" width="8.63"/>
    <col customWidth="1" min="3" max="3" width="35.0"/>
    <col customWidth="1" min="4" max="15" width="20.5"/>
    <col customWidth="1" min="16" max="16" width="6.25"/>
  </cols>
  <sheetData>
    <row r="1" ht="24.0" customHeight="1">
      <c r="A1" s="35"/>
      <c r="B1" s="35"/>
      <c r="C1" s="3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5"/>
    </row>
    <row r="2" ht="24.0" customHeight="1">
      <c r="A2" s="35"/>
      <c r="B2" s="36" t="s">
        <v>33</v>
      </c>
      <c r="P2" s="35"/>
    </row>
    <row r="3" ht="24.0" customHeight="1">
      <c r="A3" s="35"/>
      <c r="P3" s="35"/>
    </row>
    <row r="4" ht="24.0" customHeight="1">
      <c r="A4" s="35"/>
      <c r="B4" s="35"/>
      <c r="C4" s="3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5"/>
    </row>
    <row r="5" ht="24.0" customHeight="1">
      <c r="A5" s="35"/>
      <c r="B5" s="37" t="s">
        <v>34</v>
      </c>
      <c r="C5" s="38" t="s">
        <v>35</v>
      </c>
      <c r="D5" s="39" t="s">
        <v>4</v>
      </c>
      <c r="E5" s="39" t="s">
        <v>36</v>
      </c>
      <c r="F5" s="39" t="s">
        <v>37</v>
      </c>
      <c r="G5" s="39" t="s">
        <v>38</v>
      </c>
      <c r="H5" s="39" t="s">
        <v>39</v>
      </c>
      <c r="I5" s="39" t="s">
        <v>40</v>
      </c>
      <c r="J5" s="39" t="s">
        <v>41</v>
      </c>
      <c r="K5" s="39" t="s">
        <v>42</v>
      </c>
      <c r="L5" s="39" t="s">
        <v>43</v>
      </c>
      <c r="M5" s="39" t="s">
        <v>44</v>
      </c>
      <c r="N5" s="39" t="s">
        <v>45</v>
      </c>
      <c r="O5" s="39" t="s">
        <v>46</v>
      </c>
      <c r="P5" s="35"/>
    </row>
    <row r="6" ht="24.0" customHeight="1">
      <c r="A6" s="35"/>
      <c r="B6" s="37" t="s">
        <v>47</v>
      </c>
      <c r="C6" s="38" t="s">
        <v>48</v>
      </c>
      <c r="D6" s="40" t="str">
        <f t="shared" ref="D6:O6" si="1">D5</f>
        <v>January</v>
      </c>
      <c r="E6" s="40" t="str">
        <f t="shared" si="1"/>
        <v>February</v>
      </c>
      <c r="F6" s="40" t="str">
        <f t="shared" si="1"/>
        <v>March</v>
      </c>
      <c r="G6" s="40" t="str">
        <f t="shared" si="1"/>
        <v>April</v>
      </c>
      <c r="H6" s="40" t="str">
        <f t="shared" si="1"/>
        <v>May</v>
      </c>
      <c r="I6" s="40" t="str">
        <f t="shared" si="1"/>
        <v>June</v>
      </c>
      <c r="J6" s="40" t="str">
        <f t="shared" si="1"/>
        <v>July</v>
      </c>
      <c r="K6" s="40" t="str">
        <f t="shared" si="1"/>
        <v>August</v>
      </c>
      <c r="L6" s="40" t="str">
        <f t="shared" si="1"/>
        <v>September</v>
      </c>
      <c r="M6" s="40" t="str">
        <f t="shared" si="1"/>
        <v>October</v>
      </c>
      <c r="N6" s="40" t="str">
        <f t="shared" si="1"/>
        <v>November</v>
      </c>
      <c r="O6" s="40" t="str">
        <f t="shared" si="1"/>
        <v>December</v>
      </c>
      <c r="P6" s="35"/>
    </row>
    <row r="7" ht="10.5" customHeight="1">
      <c r="A7" s="35"/>
      <c r="B7" s="3"/>
      <c r="C7" s="3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5"/>
    </row>
    <row r="8" ht="24.0" customHeight="1">
      <c r="A8" s="35"/>
      <c r="B8" s="37" t="s">
        <v>34</v>
      </c>
      <c r="C8" s="38" t="s">
        <v>49</v>
      </c>
      <c r="D8" s="41">
        <v>15700.0</v>
      </c>
      <c r="E8" s="41">
        <f t="shared" ref="E8:O8" si="2">D9</f>
        <v>114200</v>
      </c>
      <c r="F8" s="41">
        <f t="shared" si="2"/>
        <v>226290</v>
      </c>
      <c r="G8" s="41">
        <f t="shared" si="2"/>
        <v>334930</v>
      </c>
      <c r="H8" s="41">
        <f t="shared" si="2"/>
        <v>439880</v>
      </c>
      <c r="I8" s="41">
        <f t="shared" si="2"/>
        <v>500280</v>
      </c>
      <c r="J8" s="41">
        <f t="shared" si="2"/>
        <v>616370</v>
      </c>
      <c r="K8" s="41">
        <f t="shared" si="2"/>
        <v>695110</v>
      </c>
      <c r="L8" s="41">
        <f t="shared" si="2"/>
        <v>747010</v>
      </c>
      <c r="M8" s="41">
        <f t="shared" si="2"/>
        <v>818610</v>
      </c>
      <c r="N8" s="41">
        <f t="shared" si="2"/>
        <v>875300</v>
      </c>
      <c r="O8" s="41">
        <f t="shared" si="2"/>
        <v>980940</v>
      </c>
      <c r="P8" s="42"/>
    </row>
    <row r="9" ht="24.0" customHeight="1">
      <c r="A9" s="35"/>
      <c r="B9" s="37" t="s">
        <v>47</v>
      </c>
      <c r="C9" s="38" t="s">
        <v>50</v>
      </c>
      <c r="D9" s="43">
        <f t="shared" ref="D9:O9" si="3">sum(D8,D45)</f>
        <v>114200</v>
      </c>
      <c r="E9" s="43">
        <f t="shared" si="3"/>
        <v>226290</v>
      </c>
      <c r="F9" s="43">
        <f t="shared" si="3"/>
        <v>334930</v>
      </c>
      <c r="G9" s="43">
        <f t="shared" si="3"/>
        <v>439880</v>
      </c>
      <c r="H9" s="43">
        <f t="shared" si="3"/>
        <v>500280</v>
      </c>
      <c r="I9" s="43">
        <f t="shared" si="3"/>
        <v>616370</v>
      </c>
      <c r="J9" s="43">
        <f t="shared" si="3"/>
        <v>695110</v>
      </c>
      <c r="K9" s="43">
        <f t="shared" si="3"/>
        <v>747010</v>
      </c>
      <c r="L9" s="43">
        <f t="shared" si="3"/>
        <v>818610</v>
      </c>
      <c r="M9" s="43">
        <f t="shared" si="3"/>
        <v>875300</v>
      </c>
      <c r="N9" s="43">
        <f t="shared" si="3"/>
        <v>980940</v>
      </c>
      <c r="O9" s="43">
        <f t="shared" si="3"/>
        <v>1085890</v>
      </c>
      <c r="P9" s="42"/>
    </row>
    <row r="10" ht="24.0" customHeight="1">
      <c r="A10" s="35"/>
      <c r="B10" s="44"/>
      <c r="C10" s="3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2"/>
    </row>
    <row r="11" ht="24.0" customHeight="1">
      <c r="A11" s="35"/>
      <c r="B11" s="46" t="s">
        <v>5</v>
      </c>
      <c r="C11" s="15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</row>
    <row r="12" ht="24.0" customHeight="1">
      <c r="A12" s="49"/>
      <c r="B12" s="50" t="s">
        <v>6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ht="24.0" customHeight="1">
      <c r="A13" s="35"/>
      <c r="B13" s="35"/>
      <c r="C13" s="35" t="s">
        <v>7</v>
      </c>
      <c r="D13" s="53">
        <v>60000.0</v>
      </c>
      <c r="E13" s="53">
        <v>56000.0</v>
      </c>
      <c r="F13" s="53">
        <v>20000.0</v>
      </c>
      <c r="G13" s="53">
        <v>56000.0</v>
      </c>
      <c r="H13" s="53">
        <v>20000.0</v>
      </c>
      <c r="I13" s="53">
        <v>60000.0</v>
      </c>
      <c r="J13" s="53">
        <v>20000.0</v>
      </c>
      <c r="K13" s="53">
        <v>10000.0</v>
      </c>
      <c r="L13" s="53">
        <v>20000.0</v>
      </c>
      <c r="M13" s="53">
        <v>10000.0</v>
      </c>
      <c r="N13" s="53">
        <v>60000.0</v>
      </c>
      <c r="O13" s="53">
        <v>56000.0</v>
      </c>
      <c r="P13" s="42"/>
    </row>
    <row r="14" ht="24.0" customHeight="1">
      <c r="A14" s="35"/>
      <c r="B14" s="35"/>
      <c r="C14" s="35" t="s">
        <v>51</v>
      </c>
      <c r="D14" s="54">
        <v>100.0</v>
      </c>
      <c r="E14" s="54">
        <v>100.0</v>
      </c>
      <c r="F14" s="54">
        <v>2000.0</v>
      </c>
      <c r="G14" s="54">
        <v>100.0</v>
      </c>
      <c r="H14" s="54">
        <v>2000.0</v>
      </c>
      <c r="I14" s="54">
        <v>100.0</v>
      </c>
      <c r="J14" s="54">
        <v>2000.0</v>
      </c>
      <c r="K14" s="54">
        <v>1900.0</v>
      </c>
      <c r="L14" s="54">
        <v>2000.0</v>
      </c>
      <c r="M14" s="54">
        <v>1900.0</v>
      </c>
      <c r="N14" s="54">
        <v>100.0</v>
      </c>
      <c r="O14" s="54">
        <v>100.0</v>
      </c>
      <c r="P14" s="42"/>
    </row>
    <row r="15" ht="24.0" customHeight="1">
      <c r="A15" s="35"/>
      <c r="B15" s="50" t="s">
        <v>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42"/>
    </row>
    <row r="16" ht="24.0" customHeight="1">
      <c r="A16" s="35"/>
      <c r="B16" s="35"/>
      <c r="C16" s="35" t="s">
        <v>10</v>
      </c>
      <c r="D16" s="53">
        <v>20000.0</v>
      </c>
      <c r="E16" s="53">
        <v>30000.0</v>
      </c>
      <c r="F16" s="53">
        <v>59000.0</v>
      </c>
      <c r="G16" s="53">
        <v>30000.0</v>
      </c>
      <c r="H16" s="53">
        <v>20000.0</v>
      </c>
      <c r="I16" s="53">
        <v>30000.0</v>
      </c>
      <c r="J16" s="53">
        <v>30000.0</v>
      </c>
      <c r="K16" s="53">
        <v>25000.0</v>
      </c>
      <c r="L16" s="53">
        <v>30000.0</v>
      </c>
      <c r="M16" s="53">
        <v>20000.0</v>
      </c>
      <c r="N16" s="53">
        <v>20000.0</v>
      </c>
      <c r="O16" s="53">
        <v>30000.0</v>
      </c>
      <c r="P16" s="42"/>
    </row>
    <row r="17" ht="24.0" customHeight="1">
      <c r="A17" s="35"/>
      <c r="B17" s="35"/>
      <c r="C17" s="35" t="s">
        <v>52</v>
      </c>
      <c r="D17" s="55">
        <v>1000.0</v>
      </c>
      <c r="E17" s="55">
        <v>1600.0</v>
      </c>
      <c r="F17" s="55">
        <v>3000.0</v>
      </c>
      <c r="G17" s="55">
        <v>1600.0</v>
      </c>
      <c r="H17" s="55">
        <v>1000.0</v>
      </c>
      <c r="I17" s="55">
        <v>1600.0</v>
      </c>
      <c r="J17" s="55">
        <v>1600.0</v>
      </c>
      <c r="K17" s="55">
        <v>1800.0</v>
      </c>
      <c r="L17" s="55">
        <v>1600.0</v>
      </c>
      <c r="M17" s="55">
        <v>1000.0</v>
      </c>
      <c r="N17" s="55">
        <v>1000.0</v>
      </c>
      <c r="O17" s="55">
        <v>1600.0</v>
      </c>
      <c r="P17" s="42"/>
    </row>
    <row r="18" ht="24.0" customHeight="1">
      <c r="A18" s="35"/>
      <c r="B18" s="35"/>
      <c r="C18" s="35" t="s">
        <v>12</v>
      </c>
      <c r="D18" s="55">
        <v>3000.0</v>
      </c>
      <c r="E18" s="55">
        <v>3000.0</v>
      </c>
      <c r="F18" s="55">
        <v>2000.0</v>
      </c>
      <c r="G18" s="55">
        <v>3000.0</v>
      </c>
      <c r="H18" s="55">
        <v>3000.0</v>
      </c>
      <c r="I18" s="55">
        <v>3000.0</v>
      </c>
      <c r="J18" s="55">
        <v>3000.0</v>
      </c>
      <c r="K18" s="55">
        <v>1000.0</v>
      </c>
      <c r="L18" s="55">
        <v>3000.0</v>
      </c>
      <c r="M18" s="55">
        <v>3000.0</v>
      </c>
      <c r="N18" s="55">
        <v>3000.0</v>
      </c>
      <c r="O18" s="55">
        <v>3000.0</v>
      </c>
      <c r="P18" s="42"/>
    </row>
    <row r="19" ht="24.0" customHeight="1">
      <c r="A19" s="35"/>
      <c r="B19" s="35"/>
      <c r="C19" s="35" t="s">
        <v>13</v>
      </c>
      <c r="D19" s="55">
        <v>1500.0</v>
      </c>
      <c r="E19" s="55">
        <v>4000.0</v>
      </c>
      <c r="F19" s="55">
        <v>3600.0</v>
      </c>
      <c r="G19" s="55">
        <v>4000.0</v>
      </c>
      <c r="H19" s="55">
        <v>1500.0</v>
      </c>
      <c r="I19" s="55">
        <v>4000.0</v>
      </c>
      <c r="J19" s="55">
        <v>4000.0</v>
      </c>
      <c r="K19" s="55">
        <v>2000.0</v>
      </c>
      <c r="L19" s="55">
        <v>4000.0</v>
      </c>
      <c r="M19" s="55">
        <v>1500.0</v>
      </c>
      <c r="N19" s="55">
        <v>1500.0</v>
      </c>
      <c r="O19" s="55">
        <v>4000.0</v>
      </c>
      <c r="P19" s="42"/>
    </row>
    <row r="20" ht="24.0" customHeight="1">
      <c r="A20" s="35"/>
      <c r="B20" s="35"/>
      <c r="C20" s="35" t="s">
        <v>14</v>
      </c>
      <c r="D20" s="55">
        <v>2000.0</v>
      </c>
      <c r="E20" s="55">
        <v>100.0</v>
      </c>
      <c r="F20" s="55">
        <v>1000.0</v>
      </c>
      <c r="G20" s="55">
        <v>100.0</v>
      </c>
      <c r="H20" s="55">
        <v>2000.0</v>
      </c>
      <c r="I20" s="55">
        <v>100.0</v>
      </c>
      <c r="J20" s="55">
        <v>100.0</v>
      </c>
      <c r="K20" s="55">
        <v>50.0</v>
      </c>
      <c r="L20" s="55">
        <v>100.0</v>
      </c>
      <c r="M20" s="55">
        <v>2000.0</v>
      </c>
      <c r="N20" s="55">
        <v>2000.0</v>
      </c>
      <c r="O20" s="55">
        <v>100.0</v>
      </c>
      <c r="P20" s="42"/>
    </row>
    <row r="21" ht="24.0" customHeight="1">
      <c r="A21" s="35"/>
      <c r="B21" s="56" t="s">
        <v>15</v>
      </c>
      <c r="C21" s="15"/>
      <c r="D21" s="57">
        <f t="shared" ref="D21:O21" si="4">SUM(D13:D20)</f>
        <v>87600</v>
      </c>
      <c r="E21" s="57">
        <f t="shared" si="4"/>
        <v>94800</v>
      </c>
      <c r="F21" s="57">
        <f t="shared" si="4"/>
        <v>90600</v>
      </c>
      <c r="G21" s="57">
        <f t="shared" si="4"/>
        <v>94800</v>
      </c>
      <c r="H21" s="57">
        <f t="shared" si="4"/>
        <v>49500</v>
      </c>
      <c r="I21" s="57">
        <f t="shared" si="4"/>
        <v>98800</v>
      </c>
      <c r="J21" s="57">
        <f t="shared" si="4"/>
        <v>60700</v>
      </c>
      <c r="K21" s="57">
        <f t="shared" si="4"/>
        <v>41750</v>
      </c>
      <c r="L21" s="57">
        <f t="shared" si="4"/>
        <v>60700</v>
      </c>
      <c r="M21" s="57">
        <f t="shared" si="4"/>
        <v>39400</v>
      </c>
      <c r="N21" s="57">
        <f t="shared" si="4"/>
        <v>87600</v>
      </c>
      <c r="O21" s="57">
        <f t="shared" si="4"/>
        <v>94800</v>
      </c>
      <c r="P21" s="42"/>
    </row>
    <row r="22" ht="24.0" customHeight="1">
      <c r="A22" s="35"/>
      <c r="B22" s="35"/>
      <c r="C22" s="35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42"/>
    </row>
    <row r="23" ht="24.0" customHeight="1">
      <c r="A23" s="35"/>
      <c r="B23" s="46" t="s">
        <v>16</v>
      </c>
      <c r="C23" s="1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</row>
    <row r="24" ht="24.0" customHeight="1">
      <c r="A24" s="35"/>
      <c r="B24" s="50" t="s">
        <v>6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42"/>
    </row>
    <row r="25" ht="24.0" customHeight="1">
      <c r="A25" s="35"/>
      <c r="B25" s="35"/>
      <c r="C25" s="35" t="s">
        <v>17</v>
      </c>
      <c r="D25" s="59">
        <v>2800.0</v>
      </c>
      <c r="E25" s="53">
        <v>2000.0</v>
      </c>
      <c r="F25" s="59">
        <v>2800.0</v>
      </c>
      <c r="G25" s="53">
        <v>1500.0</v>
      </c>
      <c r="H25" s="59">
        <v>2800.0</v>
      </c>
      <c r="I25" s="53">
        <v>2000.0</v>
      </c>
      <c r="J25" s="59">
        <v>2800.0</v>
      </c>
      <c r="K25" s="53">
        <v>1500.0</v>
      </c>
      <c r="L25" s="59">
        <v>2800.0</v>
      </c>
      <c r="M25" s="53">
        <v>2000.0</v>
      </c>
      <c r="N25" s="59">
        <v>2800.0</v>
      </c>
      <c r="O25" s="53">
        <v>1500.0</v>
      </c>
      <c r="P25" s="42"/>
    </row>
    <row r="26" ht="24.0" customHeight="1">
      <c r="A26" s="35"/>
      <c r="B26" s="35"/>
      <c r="C26" s="35" t="s">
        <v>18</v>
      </c>
      <c r="D26" s="55">
        <v>1500.0</v>
      </c>
      <c r="E26" s="55">
        <v>1000.0</v>
      </c>
      <c r="F26" s="55">
        <v>1500.0</v>
      </c>
      <c r="G26" s="55">
        <v>2000.0</v>
      </c>
      <c r="H26" s="55">
        <v>1500.0</v>
      </c>
      <c r="I26" s="55">
        <v>1000.0</v>
      </c>
      <c r="J26" s="55">
        <v>1500.0</v>
      </c>
      <c r="K26" s="55">
        <v>2000.0</v>
      </c>
      <c r="L26" s="55">
        <v>1500.0</v>
      </c>
      <c r="M26" s="55">
        <v>1000.0</v>
      </c>
      <c r="N26" s="55">
        <v>1500.0</v>
      </c>
      <c r="O26" s="55">
        <v>2000.0</v>
      </c>
      <c r="P26" s="42"/>
    </row>
    <row r="27" ht="24.0" customHeight="1">
      <c r="A27" s="35"/>
      <c r="B27" s="35"/>
      <c r="C27" s="35" t="s">
        <v>19</v>
      </c>
      <c r="D27" s="55">
        <v>200.0</v>
      </c>
      <c r="E27" s="55">
        <v>50.0</v>
      </c>
      <c r="F27" s="55">
        <v>200.0</v>
      </c>
      <c r="G27" s="55">
        <v>1000.0</v>
      </c>
      <c r="H27" s="55">
        <v>200.0</v>
      </c>
      <c r="I27" s="55">
        <v>50.0</v>
      </c>
      <c r="J27" s="55">
        <v>200.0</v>
      </c>
      <c r="K27" s="55">
        <v>1000.0</v>
      </c>
      <c r="L27" s="55">
        <v>200.0</v>
      </c>
      <c r="M27" s="55">
        <v>50.0</v>
      </c>
      <c r="N27" s="55">
        <v>200.0</v>
      </c>
      <c r="O27" s="55">
        <v>1000.0</v>
      </c>
      <c r="P27" s="42"/>
    </row>
    <row r="28" ht="24.0" customHeight="1">
      <c r="A28" s="35"/>
      <c r="B28" s="50" t="s">
        <v>9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42"/>
    </row>
    <row r="29" ht="24.0" customHeight="1">
      <c r="A29" s="35"/>
      <c r="B29" s="35"/>
      <c r="C29" s="35" t="s">
        <v>20</v>
      </c>
      <c r="D29" s="53">
        <v>1500.0</v>
      </c>
      <c r="E29" s="53">
        <v>1000.0</v>
      </c>
      <c r="F29" s="53">
        <v>1000.0</v>
      </c>
      <c r="G29" s="53">
        <v>2000.0</v>
      </c>
      <c r="H29" s="53">
        <v>1500.0</v>
      </c>
      <c r="I29" s="53">
        <v>1000.0</v>
      </c>
      <c r="J29" s="53">
        <v>1000.0</v>
      </c>
      <c r="K29" s="53">
        <v>2000.0</v>
      </c>
      <c r="L29" s="53">
        <v>1500.0</v>
      </c>
      <c r="M29" s="53">
        <v>1000.0</v>
      </c>
      <c r="N29" s="53">
        <v>1000.0</v>
      </c>
      <c r="O29" s="53">
        <v>2000.0</v>
      </c>
      <c r="P29" s="42"/>
    </row>
    <row r="30" ht="24.0" customHeight="1">
      <c r="A30" s="35"/>
      <c r="B30" s="35"/>
      <c r="C30" s="35" t="s">
        <v>21</v>
      </c>
      <c r="D30" s="55">
        <v>2000.0</v>
      </c>
      <c r="E30" s="55">
        <v>4500.0</v>
      </c>
      <c r="F30" s="55">
        <v>4500.0</v>
      </c>
      <c r="G30" s="55">
        <v>1000.0</v>
      </c>
      <c r="H30" s="55">
        <v>2000.0</v>
      </c>
      <c r="I30" s="55">
        <v>4500.0</v>
      </c>
      <c r="J30" s="55">
        <v>4500.0</v>
      </c>
      <c r="K30" s="55">
        <v>1000.0</v>
      </c>
      <c r="L30" s="55">
        <v>2000.0</v>
      </c>
      <c r="M30" s="55">
        <v>4500.0</v>
      </c>
      <c r="N30" s="55">
        <v>4500.0</v>
      </c>
      <c r="O30" s="55">
        <v>1000.0</v>
      </c>
      <c r="P30" s="42"/>
    </row>
    <row r="31" ht="24.0" customHeight="1">
      <c r="A31" s="35"/>
      <c r="B31" s="35"/>
      <c r="C31" s="35" t="s">
        <v>22</v>
      </c>
      <c r="D31" s="55">
        <v>1000.0</v>
      </c>
      <c r="E31" s="55">
        <v>5000.0</v>
      </c>
      <c r="F31" s="55">
        <v>5000.0</v>
      </c>
      <c r="G31" s="55">
        <v>50.0</v>
      </c>
      <c r="H31" s="55">
        <v>1000.0</v>
      </c>
      <c r="I31" s="55">
        <v>5000.0</v>
      </c>
      <c r="J31" s="55">
        <v>5000.0</v>
      </c>
      <c r="K31" s="55">
        <v>50.0</v>
      </c>
      <c r="L31" s="55">
        <v>1000.0</v>
      </c>
      <c r="M31" s="55">
        <v>5000.0</v>
      </c>
      <c r="N31" s="55">
        <v>5000.0</v>
      </c>
      <c r="O31" s="55">
        <v>50.0</v>
      </c>
      <c r="P31" s="42"/>
    </row>
    <row r="32" ht="24.0" customHeight="1">
      <c r="A32" s="60"/>
      <c r="B32" s="56" t="s">
        <v>23</v>
      </c>
      <c r="C32" s="15"/>
      <c r="D32" s="57">
        <f t="shared" ref="D32:O32" si="5">SUM(D24:D31)</f>
        <v>9000</v>
      </c>
      <c r="E32" s="57">
        <f t="shared" si="5"/>
        <v>13550</v>
      </c>
      <c r="F32" s="57">
        <f t="shared" si="5"/>
        <v>15000</v>
      </c>
      <c r="G32" s="57">
        <f t="shared" si="5"/>
        <v>7550</v>
      </c>
      <c r="H32" s="57">
        <f t="shared" si="5"/>
        <v>9000</v>
      </c>
      <c r="I32" s="57">
        <f t="shared" si="5"/>
        <v>13550</v>
      </c>
      <c r="J32" s="57">
        <f t="shared" si="5"/>
        <v>15000</v>
      </c>
      <c r="K32" s="57">
        <f t="shared" si="5"/>
        <v>7550</v>
      </c>
      <c r="L32" s="57">
        <f t="shared" si="5"/>
        <v>9000</v>
      </c>
      <c r="M32" s="57">
        <f t="shared" si="5"/>
        <v>13550</v>
      </c>
      <c r="N32" s="57">
        <f t="shared" si="5"/>
        <v>15000</v>
      </c>
      <c r="O32" s="57">
        <f t="shared" si="5"/>
        <v>7550</v>
      </c>
      <c r="P32" s="61"/>
    </row>
    <row r="33" ht="24.0" customHeight="1">
      <c r="A33" s="60"/>
      <c r="B33" s="62"/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1"/>
    </row>
    <row r="34" ht="24.0" customHeight="1">
      <c r="A34" s="35"/>
      <c r="B34" s="46" t="s">
        <v>24</v>
      </c>
      <c r="C34" s="15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8"/>
    </row>
    <row r="35" ht="24.0" customHeight="1">
      <c r="A35" s="35"/>
      <c r="B35" s="50" t="s">
        <v>6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42"/>
    </row>
    <row r="36" ht="24.0" customHeight="1">
      <c r="A36" s="35"/>
      <c r="B36" s="35"/>
      <c r="C36" s="35" t="s">
        <v>25</v>
      </c>
      <c r="D36" s="53">
        <v>1000.0</v>
      </c>
      <c r="E36" s="53">
        <v>200.0</v>
      </c>
      <c r="F36" s="53">
        <v>1000.0</v>
      </c>
      <c r="G36" s="53">
        <v>200.0</v>
      </c>
      <c r="H36" s="53">
        <v>1000.0</v>
      </c>
      <c r="I36" s="53">
        <v>200.0</v>
      </c>
      <c r="J36" s="53">
        <v>1000.0</v>
      </c>
      <c r="K36" s="53">
        <v>200.0</v>
      </c>
      <c r="L36" s="53">
        <v>1000.0</v>
      </c>
      <c r="M36" s="53">
        <v>200.0</v>
      </c>
      <c r="N36" s="53">
        <v>1000.0</v>
      </c>
      <c r="O36" s="53">
        <v>200.0</v>
      </c>
      <c r="P36" s="42"/>
    </row>
    <row r="37" ht="24.0" customHeight="1">
      <c r="A37" s="35"/>
      <c r="B37" s="35"/>
      <c r="C37" s="35" t="s">
        <v>26</v>
      </c>
      <c r="D37" s="55">
        <v>100.0</v>
      </c>
      <c r="E37" s="55">
        <v>1600.0</v>
      </c>
      <c r="F37" s="55">
        <v>100.0</v>
      </c>
      <c r="G37" s="55">
        <v>1600.0</v>
      </c>
      <c r="H37" s="55">
        <v>100.0</v>
      </c>
      <c r="I37" s="55">
        <v>1600.0</v>
      </c>
      <c r="J37" s="55">
        <v>100.0</v>
      </c>
      <c r="K37" s="55">
        <v>1600.0</v>
      </c>
      <c r="L37" s="55">
        <v>100.0</v>
      </c>
      <c r="M37" s="55">
        <v>1600.0</v>
      </c>
      <c r="N37" s="55">
        <v>100.0</v>
      </c>
      <c r="O37" s="55">
        <v>1600.0</v>
      </c>
      <c r="P37" s="42"/>
    </row>
    <row r="38" ht="8.25" customHeight="1">
      <c r="A38" s="35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42"/>
    </row>
    <row r="39" ht="24.0" customHeight="1">
      <c r="A39" s="35"/>
      <c r="B39" s="50" t="s">
        <v>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42"/>
    </row>
    <row r="40" ht="24.0" customHeight="1">
      <c r="A40" s="35"/>
      <c r="B40" s="35"/>
      <c r="C40" s="35" t="s">
        <v>27</v>
      </c>
      <c r="D40" s="53">
        <v>200.0</v>
      </c>
      <c r="E40" s="53">
        <v>350.0</v>
      </c>
      <c r="F40" s="53">
        <v>350.0</v>
      </c>
      <c r="G40" s="53">
        <v>200.0</v>
      </c>
      <c r="H40" s="53">
        <v>200.0</v>
      </c>
      <c r="I40" s="53">
        <v>350.0</v>
      </c>
      <c r="J40" s="53">
        <v>350.0</v>
      </c>
      <c r="K40" s="53">
        <v>200.0</v>
      </c>
      <c r="L40" s="53">
        <v>200.0</v>
      </c>
      <c r="M40" s="53">
        <v>350.0</v>
      </c>
      <c r="N40" s="53">
        <v>350.0</v>
      </c>
      <c r="O40" s="53">
        <v>200.0</v>
      </c>
      <c r="P40" s="42"/>
    </row>
    <row r="41" ht="24.0" customHeight="1">
      <c r="A41" s="35"/>
      <c r="B41" s="35"/>
      <c r="C41" s="35" t="s">
        <v>28</v>
      </c>
      <c r="D41" s="55">
        <v>100.0</v>
      </c>
      <c r="E41" s="55">
        <v>1000.0</v>
      </c>
      <c r="F41" s="55">
        <v>1000.0</v>
      </c>
      <c r="G41" s="55">
        <v>100.0</v>
      </c>
      <c r="H41" s="55">
        <v>100.0</v>
      </c>
      <c r="I41" s="55">
        <v>1000.0</v>
      </c>
      <c r="J41" s="55">
        <v>1000.0</v>
      </c>
      <c r="K41" s="55">
        <v>100.0</v>
      </c>
      <c r="L41" s="55">
        <v>100.0</v>
      </c>
      <c r="M41" s="55">
        <v>1000.0</v>
      </c>
      <c r="N41" s="55">
        <v>1000.0</v>
      </c>
      <c r="O41" s="55">
        <v>100.0</v>
      </c>
      <c r="P41" s="42"/>
    </row>
    <row r="42" ht="24.0" customHeight="1">
      <c r="A42" s="35"/>
      <c r="B42" s="35"/>
      <c r="C42" s="35" t="s">
        <v>29</v>
      </c>
      <c r="D42" s="55">
        <v>500.0</v>
      </c>
      <c r="E42" s="55">
        <v>590.0</v>
      </c>
      <c r="F42" s="55">
        <v>590.0</v>
      </c>
      <c r="G42" s="55">
        <v>500.0</v>
      </c>
      <c r="H42" s="55">
        <v>500.0</v>
      </c>
      <c r="I42" s="55">
        <v>590.0</v>
      </c>
      <c r="J42" s="55">
        <v>590.0</v>
      </c>
      <c r="K42" s="55">
        <v>500.0</v>
      </c>
      <c r="L42" s="55">
        <v>500.0</v>
      </c>
      <c r="M42" s="55">
        <v>590.0</v>
      </c>
      <c r="N42" s="55">
        <v>590.0</v>
      </c>
      <c r="O42" s="55">
        <v>500.0</v>
      </c>
      <c r="P42" s="42"/>
    </row>
    <row r="43" ht="24.0" customHeight="1">
      <c r="A43" s="60"/>
      <c r="B43" s="56" t="s">
        <v>30</v>
      </c>
      <c r="C43" s="15"/>
      <c r="D43" s="64">
        <f t="shared" ref="D43:O43" si="6">SUM(D35:D42)</f>
        <v>1900</v>
      </c>
      <c r="E43" s="64">
        <f t="shared" si="6"/>
        <v>3740</v>
      </c>
      <c r="F43" s="64">
        <f t="shared" si="6"/>
        <v>3040</v>
      </c>
      <c r="G43" s="64">
        <f t="shared" si="6"/>
        <v>2600</v>
      </c>
      <c r="H43" s="64">
        <f t="shared" si="6"/>
        <v>1900</v>
      </c>
      <c r="I43" s="64">
        <f t="shared" si="6"/>
        <v>3740</v>
      </c>
      <c r="J43" s="64">
        <f t="shared" si="6"/>
        <v>3040</v>
      </c>
      <c r="K43" s="64">
        <f t="shared" si="6"/>
        <v>2600</v>
      </c>
      <c r="L43" s="64">
        <f t="shared" si="6"/>
        <v>1900</v>
      </c>
      <c r="M43" s="64">
        <f t="shared" si="6"/>
        <v>3740</v>
      </c>
      <c r="N43" s="64">
        <f t="shared" si="6"/>
        <v>3040</v>
      </c>
      <c r="O43" s="64">
        <f t="shared" si="6"/>
        <v>2600</v>
      </c>
      <c r="P43" s="61"/>
    </row>
    <row r="44" ht="24.0" customHeight="1">
      <c r="A44" s="35"/>
      <c r="B44" s="60"/>
      <c r="C44" s="60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42"/>
    </row>
    <row r="45" ht="24.0" customHeight="1">
      <c r="A45" s="35"/>
      <c r="B45" s="65" t="s">
        <v>53</v>
      </c>
      <c r="D45" s="66">
        <f t="shared" ref="D45:O45" si="7">sum(D21+D32+D43)</f>
        <v>98500</v>
      </c>
      <c r="E45" s="66">
        <f t="shared" si="7"/>
        <v>112090</v>
      </c>
      <c r="F45" s="66">
        <f t="shared" si="7"/>
        <v>108640</v>
      </c>
      <c r="G45" s="66">
        <f t="shared" si="7"/>
        <v>104950</v>
      </c>
      <c r="H45" s="66">
        <f t="shared" si="7"/>
        <v>60400</v>
      </c>
      <c r="I45" s="66">
        <f t="shared" si="7"/>
        <v>116090</v>
      </c>
      <c r="J45" s="66">
        <f t="shared" si="7"/>
        <v>78740</v>
      </c>
      <c r="K45" s="66">
        <f t="shared" si="7"/>
        <v>51900</v>
      </c>
      <c r="L45" s="66">
        <f t="shared" si="7"/>
        <v>71600</v>
      </c>
      <c r="M45" s="66">
        <f t="shared" si="7"/>
        <v>56690</v>
      </c>
      <c r="N45" s="66">
        <f t="shared" si="7"/>
        <v>105640</v>
      </c>
      <c r="O45" s="66">
        <f t="shared" si="7"/>
        <v>104950</v>
      </c>
      <c r="P45" s="42"/>
    </row>
    <row r="46" ht="24.0" customHeight="1">
      <c r="A46" s="35"/>
      <c r="B46" s="35"/>
      <c r="C46" s="3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5"/>
    </row>
  </sheetData>
  <mergeCells count="14">
    <mergeCell ref="B28:C28"/>
    <mergeCell ref="B32:C32"/>
    <mergeCell ref="B34:C34"/>
    <mergeCell ref="B35:C35"/>
    <mergeCell ref="B39:C39"/>
    <mergeCell ref="B43:C43"/>
    <mergeCell ref="B45:C45"/>
    <mergeCell ref="B2:O3"/>
    <mergeCell ref="B11:C11"/>
    <mergeCell ref="B12:C12"/>
    <mergeCell ref="B15:C15"/>
    <mergeCell ref="B21:C21"/>
    <mergeCell ref="B23:C23"/>
    <mergeCell ref="B24:C24"/>
  </mergeCells>
  <printOptions horizontalCentered="1"/>
  <pageMargins bottom="0.75" footer="0.0" header="0.0" left="0.25" right="0.25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6.13"/>
    <col customWidth="1" min="2" max="2" width="27.38"/>
    <col customWidth="1" min="3" max="3" width="6.38"/>
  </cols>
  <sheetData>
    <row r="1" ht="24.0" customHeight="1">
      <c r="A1" s="67"/>
      <c r="B1" s="67"/>
      <c r="C1" s="67"/>
    </row>
    <row r="2" ht="24.0" customHeight="1">
      <c r="A2" s="67"/>
      <c r="B2" s="68" t="s">
        <v>54</v>
      </c>
      <c r="C2" s="67"/>
    </row>
    <row r="3" ht="24.0" customHeight="1">
      <c r="A3" s="67"/>
      <c r="C3" s="67"/>
    </row>
    <row r="4" ht="24.0" customHeight="1">
      <c r="A4" s="67"/>
      <c r="B4" s="67"/>
      <c r="C4" s="67"/>
    </row>
    <row r="5" ht="24.0" customHeight="1">
      <c r="A5" s="67"/>
      <c r="B5" s="69" t="s">
        <v>55</v>
      </c>
      <c r="C5" s="67"/>
    </row>
    <row r="6" ht="24.0" customHeight="1">
      <c r="A6" s="67"/>
      <c r="B6" s="70" t="s">
        <v>4</v>
      </c>
      <c r="C6" s="67"/>
    </row>
    <row r="7" ht="24.0" customHeight="1">
      <c r="A7" s="67"/>
      <c r="B7" s="70" t="s">
        <v>36</v>
      </c>
      <c r="C7" s="67"/>
    </row>
    <row r="8" ht="24.0" customHeight="1">
      <c r="A8" s="67"/>
      <c r="B8" s="70" t="s">
        <v>37</v>
      </c>
      <c r="C8" s="67"/>
    </row>
    <row r="9" ht="24.0" customHeight="1">
      <c r="A9" s="67"/>
      <c r="B9" s="70" t="s">
        <v>38</v>
      </c>
      <c r="C9" s="67"/>
    </row>
    <row r="10" ht="24.0" customHeight="1">
      <c r="A10" s="67"/>
      <c r="B10" s="70" t="s">
        <v>39</v>
      </c>
      <c r="C10" s="67"/>
    </row>
    <row r="11" ht="24.0" customHeight="1">
      <c r="A11" s="67"/>
      <c r="B11" s="70" t="s">
        <v>40</v>
      </c>
      <c r="C11" s="67"/>
    </row>
    <row r="12" ht="24.0" customHeight="1">
      <c r="A12" s="67"/>
      <c r="B12" s="70" t="s">
        <v>41</v>
      </c>
      <c r="C12" s="67"/>
    </row>
    <row r="13" ht="24.0" customHeight="1">
      <c r="A13" s="67"/>
      <c r="B13" s="70" t="s">
        <v>42</v>
      </c>
      <c r="C13" s="67"/>
    </row>
    <row r="14" ht="24.0" customHeight="1">
      <c r="A14" s="67"/>
      <c r="B14" s="70" t="s">
        <v>43</v>
      </c>
      <c r="C14" s="67"/>
    </row>
    <row r="15" ht="24.0" customHeight="1">
      <c r="A15" s="67"/>
      <c r="B15" s="70" t="s">
        <v>44</v>
      </c>
      <c r="C15" s="67"/>
    </row>
    <row r="16" ht="24.0" customHeight="1">
      <c r="A16" s="67"/>
      <c r="B16" s="70" t="s">
        <v>45</v>
      </c>
      <c r="C16" s="67"/>
    </row>
    <row r="17" ht="24.0" customHeight="1">
      <c r="A17" s="67"/>
      <c r="B17" s="70" t="s">
        <v>46</v>
      </c>
      <c r="C17" s="67"/>
    </row>
    <row r="18" ht="24.0" customHeight="1">
      <c r="A18" s="67"/>
      <c r="B18" s="67"/>
      <c r="C18" s="67"/>
    </row>
  </sheetData>
  <mergeCells count="1">
    <mergeCell ref="B2:B3"/>
  </mergeCells>
  <drawing r:id="rId1"/>
</worksheet>
</file>